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ة التنمية الأهلية بالشيحية\الميزانية\ميزانية 2022م\المرفوع للمحاسب القانوني للعام 2022م\ملفات الإرباع الثلاثة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4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<sst xmlns="http://schemas.openxmlformats.org/spreadsheetml/2006/main" count="554" uniqueCount="447">
  <si>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</si>
  <si>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</si>
  <si>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</si>
  <si>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</si>
  <si>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</si>
  <si>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</si>
  <si>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</si>
  <si>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</si>
  <si>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</si>
  <si>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</si>
  <si>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</si>
  <si>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</si>
  <si>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</si>
  <si>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</si>
  <si>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</si>
  <si>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</si>
  <si>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</si>
  <si>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</si>
  <si>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</si>
  <si>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</si>
  <si>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</si>
  <si>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</si>
  <si>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</si>
  <si>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</si>
  <si>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</si>
  <si>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</si>
  <si>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</si>
  <si>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</si>
  <si>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</si>
  <si>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</si>
  <si>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</si>
  <si>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</si>
  <si>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</si>
  <si>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</si>
  <si>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</si>
  <si>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</si>
  <si>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</si>
  <si>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</si>
  <si>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</si>
  <si>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</si>
  <si>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</si>
  <si>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</si>
  <si>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</si>
  <si>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</si>
  <si>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</si>
  <si>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</si>
  <si>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</si>
  <si>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</si>
  <si>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</si>
  <si>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</si>
  <si>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</si>
  <si>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</si>
  <si>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</si>
  <si>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</si>
  <si>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</si>
  <si>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</si>
  <si>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</si>
  <si>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</si>
  <si>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</si>
  <si>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</si>
  <si>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</si>
  <si>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</si>
  <si>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</si>
  <si>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</si>
  <si>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</si>
  <si>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</si>
  <si>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</si>
  <si>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</si>
  <si>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</si>
  <si>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</si>
  <si>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</si>
  <si>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</si>
  <si>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</si>
  <si>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</si>
  <si>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</si>
  <si>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</si>
  <si>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</si>
  <si>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</si>
  <si>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</si>
  <si>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</si>
  <si>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</si>
  <si>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</si>
  <si>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</si>
  <si>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</si>
  <si>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</si>
  <si>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</si>
  <si>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</si>
  <si>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</si>
  <si>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</si>
  <si>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</si>
  <si>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</si>
  <si>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</si>
  <si>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</si>
  <si>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</si>
  <si>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</si>
  <si>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</si>
  <si>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</si>
  <si>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</si>
  <si>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</si>
  <si>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</si>
  <si>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</si>
  <si>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</si>
  <si>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</si>
  <si>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</si>
  <si>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</si>
  <si>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</si>
  <si>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</si>
  <si>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</si>
  <si>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</si>
  <si>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</si>
  <si>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</si>
  <si>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</si>
  <si>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</si>
  <si>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</si>
  <si>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</si>
  <si>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</si>
  <si>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</si>
  <si>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</si>
  <si>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</si>
  <si>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</si>
  <si>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</si>
  <si>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</si>
  <si>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</si>
  <si>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</si>
  <si>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</si>
  <si>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</si>
  <si>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</si>
  <si>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</si>
  <si>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</si>
  <si>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</si>
  <si>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</si>
  <si>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</si>
  <si>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</si>
  <si>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</si>
  <si>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</si>
  <si>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</si>
  <si>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</si>
  <si>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</si>
  <si>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</si>
  <si>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</si>
  <si>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</si>
  <si>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</si>
  <si>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</si>
  <si>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</si>
  <si>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</si>
  <si>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</si>
  <si>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</si>
  <si>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</si>
  <si>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</si>
  <si>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</si>
  <si>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</si>
  <si>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</si>
  <si>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</si>
  <si>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</si>
  <si>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</si>
  <si>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</si>
  <si>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</si>
  <si>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</si>
  <si>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</si>
  <si>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</si>
  <si>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</si>
  <si>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</si>
  <si>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</si>
  <si>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</si>
  <si>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</si>
  <si>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</si>
  <si>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</si>
  <si>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</si>
  <si>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</si>
  <si>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</si>
  <si>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</si>
  <si>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</si>
  <si>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</si>
  <si>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</si>
  <si>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</si>
  <si>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</si>
  <si>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</si>
  <si>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</si>
  <si>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</si>
  <si>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</si>
  <si>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</si>
  <si>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</si>
  <si>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</si>
  <si>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</si>
  <si>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</si>
  <si>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</si>
  <si>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</si>
  <si>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</si>
  <si>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</si>
  <si>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</si>
  <si>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</si>
  <si>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</si>
  <si>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</si>
  <si>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</si>
  <si>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</si>
  <si>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</si>
  <si>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</si>
  <si>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</si>
  <si>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</si>
  <si>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</si>
  <si>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</si>
  <si>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</si>
  <si>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</si>
  <si>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</si>
  <si>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</si>
  <si>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</si>
  <si>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</si>
  <si>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</si>
  <si>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</si>
  <si>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</si>
  <si>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</si>
  <si>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</si>
  <si>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</si>
  <si>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</si>
  <si>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</si>
  <si>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</si>
  <si>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</si>
  <si>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</si>
  <si>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</si>
  <si>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</si>
  <si>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</si>
  <si>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</si>
  <si>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</si>
  <si>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</si>
  <si>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</si>
  <si>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</si>
  <si>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</si>
  <si>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</si>
  <si>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</si>
  <si>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</si>
  <si>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</si>
  <si>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</si>
  <si>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</si>
  <si>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</si>
  <si>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</si>
  <si>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</si>
  <si>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</si>
  <si>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</si>
  <si>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</si>
  <si>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</si>
  <si>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</si>
  <si>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</si>
  <si>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</si>
  <si>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</si>
  <si>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</si>
  <si>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</si>
  <si>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</si>
  <si>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</si>
  <si>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</si>
  <si>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</si>
  <si>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</si>
  <si>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</si>
  <si>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</si>
  <si>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</si>
  <si>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</si>
  <si>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</si>
  <si>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</si>
  <si>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</si>
  <si>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</si>
  <si>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</si>
  <si>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</si>
  <si>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</si>
  <si>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</si>
  <si>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</si>
  <si>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</si>
  <si>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</si>
  <si>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</si>
  <si>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</si>
  <si>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</si>
  <si>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</si>
  <si>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</si>
  <si>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</si>
  <si>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</si>
  <si>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</si>
  <si>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</si>
  <si>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</si>
  <si>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</si>
  <si>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</si>
  <si>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</si>
  <si>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</si>
  <si>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</si>
  <si>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</si>
  <si>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</si>
  <si>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</si>
  <si>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</si>
  <si>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</si>
  <si>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</si>
  <si>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</si>
  <si>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</si>
  <si>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</si>
  <si>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</si>
  <si>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</si>
  <si>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</si>
  <si>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</si>
  <si>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</si>
  <si>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</si>
  <si>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</si>
  <si>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</si>
  <si>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</si>
  <si>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</si>
  <si>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</si>
  <si>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</si>
  <si>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</si>
  <si>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</si>
  <si>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</si>
  <si>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</si>
  <si>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</si>
  <si>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</si>
  <si>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</si>
  <si>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</si>
  <si>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</si>
  <si>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</si>
  <si>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</si>
  <si>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</si>
  <si>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</si>
  <si>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</si>
  <si>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</si>
  <si>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</si>
  <si>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</si>
  <si>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</si>
  <si>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</si>
  <si>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</si>
  <si>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</si>
  <si>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</si>
  <si>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</si>
  <si>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</si>
  <si>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</si>
  <si>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</si>
  <si>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</si>
  <si>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</si>
  <si>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</si>
  <si>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</si>
  <si>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</si>
  <si>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</si>
  <si>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</si>
  <si>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</si>
  <si>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</si>
  <si>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</si>
  <si>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</si>
  <si>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</si>
  <si>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</si>
  <si>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</si>
  <si>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</si>
  <si>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</si>
  <si>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</si>
  <si>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</si>
  <si>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</si>
  <si>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</si>
  <si>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</si>
  <si>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</si>
  <si>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</si>
  <si>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</si>
  <si>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</si>
  <si>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</si>
  <si>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</si>
  <si>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</si>
  <si>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</si>
  <si>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</si>
  <si>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</si>
  <si>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</si>
  <si>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</si>
  <si>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</si>
  <si>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</si>
  <si>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</si>
  <si>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</si>
  <si>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</si>
  <si>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</si>
  <si>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</si>
  <si>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</si>
  <si>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</si>
  <si>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</si>
  <si>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</si>
  <si>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</si>
  <si>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</si>
  <si>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</si>
  <si>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</si>
  <si>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</si>
  <si>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</si>
  <si>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</si>
  <si>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</si>
  <si>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</si>
  <si>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</si>
  <si>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</si>
  <si>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</si>
  <si>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</si>
  <si>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</si>
  <si>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</si>
  <si>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</si>
  <si>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</si>
  <si>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</si>
  <si>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</si>
  <si>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</si>
  <si>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</si>
  <si>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</si>
  <si>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</si>
  <si>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</si>
  <si>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</si>
  <si>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</si>
  <si>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</si>
  <si>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</si>
  <si>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</si>
  <si>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</si>
  <si>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</si>
  <si>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</si>
  <si>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</si>
  <si>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</si>
  <si>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</si>
  <si>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</si>
  <si>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</si>
  <si>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</si>
  <si>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</si>
  <si>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</si>
  <si>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</si>
  <si>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</si>
  <si>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</si>
  <si>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</si>
  <si>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</si>
  <si>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</si>
  <si>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</si>
  <si>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</si>
  <si>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</si>
  <si>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</si>
  <si>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</si>
  <si>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</si>
  <si>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</si>
  <si>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</si>
  <si>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</si>
  <si>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</si>
  <si>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</si>
  <si>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</si>
  <si>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</si>
  <si>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</si>
  <si>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</si>
  <si>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</si>
  <si>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</si>
  <si>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</si>
  <si>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</si>
  <si>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</si>
  <si>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</si>
  <si>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</si>
  <si>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</si>
  <si>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</si>
  <si>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</si>
  <si>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2022      الى 31 / 3 / 2022    </t>
  </si>
  <si>
    <t xml:space="preserve">تقرير بالأصول الثابتة بتاريخ 31 /  3 /   2022م </t>
  </si>
  <si>
    <t>تقرير بالإلتزامات وصافي اًلأصول بتاريخ 31 /  3 /    2022م</t>
  </si>
  <si>
    <t xml:space="preserve">تقرير إيرادات ومصروفات البرامج والأنشطة المقيدة للفترة من 1 /  1 / 2022م      الى  31 / 3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</si>
</sst>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88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371</xdr:col>
      <xdr:colOff>556259</xdr:colOff>
      <xdr:row>0</xdr:row>
      <xdr:rowOff>175260</xdr:rowOff>
    </xdr:from>
    <xdr:to>
      <xdr:col>380</xdr:col>
      <xdr:colOff>137158</xdr:colOff>
      <xdr:row>34</xdr:row>
      <xdr:rowOff>97156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406042" y="1752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الجمعية : جمعية التنمية الأهلية بالشيحية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(865809.52)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:1443/09/13هـ       ترخيص رقم 4182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1428/01/10هـ     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محافظة البكيرية - مركز الشيحية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0551230064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0538933670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taen0077@gmail.com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371</xdr:col>
      <xdr:colOff>403859</xdr:colOff>
      <xdr:row>1</xdr:row>
      <xdr:rowOff>146685</xdr:rowOff>
    </xdr:from>
    <xdr:to>
      <xdr:col>379</xdr:col>
      <xdr:colOff>670558</xdr:colOff>
      <xdr:row>35</xdr:row>
      <xdr:rowOff>68581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558442" y="3276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الجمعية : جمعية التنمية الأهلية بالشيحية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(865809.52)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:1443/09/13هـ       ترخيص رقم 4182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1428/01/10هـ     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محافظة البكيرية - مركز الشيحية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0551230064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0538933670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taen0077@gmail.com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371</xdr:col>
      <xdr:colOff>251459</xdr:colOff>
      <xdr:row>2</xdr:row>
      <xdr:rowOff>118110</xdr:rowOff>
    </xdr:from>
    <xdr:to>
      <xdr:col>379</xdr:col>
      <xdr:colOff>518158</xdr:colOff>
      <xdr:row>36</xdr:row>
      <xdr:rowOff>40006</xdr:rowOff>
    </xdr:to>
    <xdr:sp macro="" textlink="">
      <xdr:nvSpPr>
        <xdr:cNvPr id="8" name="مربع نص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710842" y="4800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الجمعية : جمعية التنمية الأهلية بالشيحية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(865809.52)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:1443/09/13هـ       ترخيص رقم 4182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1428/01/10هـ     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محافظة البكيرية - مركز الشيحية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0551230064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0538933670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taen0077@gmail.com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0548186101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11" name="مربع نص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(908125.22)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:1443/09/13هـ       ترخيص رقم 4182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0551230064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0538933670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0548186101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A2" sqref="A2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908125.22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J14" sqref="J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1500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1500</v>
      </c>
      <c r="O14" s="141">
        <f t="shared" si="1"/>
        <v>0</v>
      </c>
      <c r="P14" s="141">
        <f t="shared" si="2"/>
        <v>1500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1500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1500</v>
      </c>
      <c r="O19" s="6">
        <f t="shared" si="1"/>
        <v>0</v>
      </c>
      <c r="P19" s="6">
        <f t="shared" si="2"/>
        <v>1500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1500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1500</v>
      </c>
      <c r="O26" s="9">
        <f t="shared" si="1"/>
        <v>0</v>
      </c>
      <c r="P26" s="9">
        <f t="shared" si="2"/>
        <v>1500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51" activePane="bottomRight" state="frozen"/>
      <selection pane="topRight" activeCell="M1" sqref="M1"/>
      <selection pane="bottomLeft" activeCell="A5" sqref="A5"/>
      <selection pane="bottomRight" activeCell="G244" sqref="G244"/>
    </sheetView>
  </sheetViews>
  <sheetFormatPr defaultRowHeight="14.25" x14ac:dyDescent="0.2"/>
  <cols>
    <col min="2" max="2" width="10.875" bestFit="1" customWidth="1"/>
    <col min="3" max="3" width="48.5" customWidth="1"/>
    <col min="4" max="4" width="12.375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74596.739999999991</v>
      </c>
      <c r="E5" s="223">
        <f>E6</f>
        <v>7120.07</v>
      </c>
      <c r="F5" s="224">
        <f>F210</f>
        <v>67476.67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7120.07</v>
      </c>
      <c r="E6" s="226">
        <f>E7+E38+E134+E190</f>
        <v>7120.07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4965.79</v>
      </c>
      <c r="E7" s="226">
        <f>E8+E17</f>
        <v>4965.79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4965.79</v>
      </c>
      <c r="E8" s="226">
        <f>SUM(E9:E16)</f>
        <v>4965.79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4300</v>
      </c>
      <c r="E9" s="226">
        <v>4300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665.79</v>
      </c>
      <c r="E16" s="226">
        <v>665.79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402.54</v>
      </c>
      <c r="E38" s="226">
        <f>E39+E49+E88+E118</f>
        <v>402.54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282</v>
      </c>
      <c r="E39" s="226">
        <f>SUM(E40:E48)</f>
        <v>282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282</v>
      </c>
      <c r="E42" s="226">
        <v>282</v>
      </c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120.54</v>
      </c>
      <c r="E88" s="226">
        <f>SUM(E89:E93,E97:E100,E109,E113)</f>
        <v>120.54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120.54</v>
      </c>
      <c r="E89" s="226">
        <v>120.54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1751.74</v>
      </c>
      <c r="E134" s="226">
        <f>SUM(E135,E137,E144,E150,E155,E157,E159,E161,E163,E165,E167,E169,E171,E183)</f>
        <v>1751.74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926.75</v>
      </c>
      <c r="E150" s="226">
        <f>SUM(E151:E154)</f>
        <v>926.75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926.75</v>
      </c>
      <c r="E152" s="226">
        <v>926.75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1.25</v>
      </c>
      <c r="E155" s="226">
        <f>E156</f>
        <v>1.25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1.25</v>
      </c>
      <c r="E156" s="226">
        <v>1.25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55.16</v>
      </c>
      <c r="E161" s="226">
        <f>E162</f>
        <v>55.16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55.16</v>
      </c>
      <c r="E162" s="226">
        <v>55.16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226.7</v>
      </c>
      <c r="E163" s="226">
        <f>E164</f>
        <v>226.7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226.7</v>
      </c>
      <c r="E164" s="226">
        <v>226.7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68.930000000000007</v>
      </c>
      <c r="E165" s="226">
        <f>E166</f>
        <v>68.930000000000007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68.930000000000007</v>
      </c>
      <c r="E166" s="226">
        <v>68.930000000000007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185.45</v>
      </c>
      <c r="E167" s="226">
        <f>E168</f>
        <v>185.45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185.45</v>
      </c>
      <c r="E168" s="226">
        <v>185.45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287.5</v>
      </c>
      <c r="E171" s="226">
        <f>SUM(E172:E182)</f>
        <v>287.5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287.5</v>
      </c>
      <c r="E172" s="226">
        <v>287.5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67476.67</v>
      </c>
      <c r="E210" s="228"/>
      <c r="F210" s="227">
        <f>SUM(F211,F249)</f>
        <v>67476.67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67476.67</v>
      </c>
      <c r="E211" s="232"/>
      <c r="F211" s="227">
        <f>SUM(F212,F214,F223,F232,F238)</f>
        <v>67476.67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67476.67</v>
      </c>
      <c r="E238" s="232"/>
      <c r="F238" s="227">
        <f>SUM(F239:F248)</f>
        <v>67476.67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8660</v>
      </c>
      <c r="E240" s="232"/>
      <c r="F240" s="227">
        <v>8660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>SUM(E244:K244)</f>
        <v>47068.17</v>
      </c>
      <c r="E244" s="232"/>
      <c r="F244" s="227">
        <v>47068.17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11748.5</v>
      </c>
      <c r="E245" s="232"/>
      <c r="F245" s="227">
        <v>11748.5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74596.739999999991</v>
      </c>
      <c r="E293" s="243">
        <f>E5</f>
        <v>7120.07</v>
      </c>
      <c r="F293" s="243">
        <f>F210</f>
        <v>67476.67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C23" sqref="C23"/>
    </sheetView>
  </sheetViews>
  <sheetFormatPr defaultRowHeight="14.25" x14ac:dyDescent="0.2"/>
  <cols>
    <col min="3" max="3" width="44.375" customWidth="1"/>
    <col min="4" max="4" width="9.875" bestFit="1" customWidth="1"/>
    <col min="5" max="5" width="13.875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03">
        <v>546464.96</v>
      </c>
      <c r="E7" s="204">
        <v>617809.96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546464.96</v>
      </c>
      <c r="E15" s="161">
        <f>SUM(E7:E14)</f>
        <v>617809.96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6">
        <v>280288</v>
      </c>
      <c r="E17" s="295">
        <v>280288</v>
      </c>
      <c r="F17" s="160"/>
    </row>
    <row r="18" spans="2:6" ht="21" customHeight="1" x14ac:dyDescent="0.2">
      <c r="B18" s="207">
        <v>122</v>
      </c>
      <c r="C18" s="208" t="s">
        <v>54</v>
      </c>
      <c r="D18" s="296">
        <v>11500</v>
      </c>
      <c r="E18" s="295">
        <v>11500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96">
        <v>331293</v>
      </c>
      <c r="E20" s="295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623081</v>
      </c>
      <c r="E22" s="161">
        <f>SUM(E17:E21)</f>
        <v>623081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1169545.96</v>
      </c>
      <c r="E33" s="166">
        <f>E15+E22+E31</f>
        <v>1240890.96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22" zoomScale="96" zoomScaleNormal="96" workbookViewId="0">
      <selection activeCell="F25" sqref="F25"/>
    </sheetView>
  </sheetViews>
  <sheetFormatPr defaultRowHeight="14.25" x14ac:dyDescent="0.2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261420.74</v>
      </c>
      <c r="F19" s="295">
        <v>259669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261420.74</v>
      </c>
      <c r="F22" s="161">
        <f>SUM(F15:F21)</f>
        <v>259669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195055.33000000002</v>
      </c>
      <c r="F25" s="297">
        <v>262532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713069.89</v>
      </c>
      <c r="F26" s="297">
        <v>718689.96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908125.22</v>
      </c>
      <c r="F28" s="164">
        <f>SUM(F25:F27)</f>
        <v>981221.96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1169545.96</v>
      </c>
      <c r="F30" s="166">
        <f>F13+F22+F28</f>
        <v>1240890.96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22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67476.67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-67476.67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8660</v>
      </c>
      <c r="E34" s="117"/>
      <c r="F34" s="124">
        <v>31105002</v>
      </c>
      <c r="G34" s="125" t="s">
        <v>146</v>
      </c>
      <c r="H34" s="175"/>
      <c r="J34" s="140">
        <f t="shared" si="0"/>
        <v>-8660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47068.17</v>
      </c>
      <c r="E38" s="117"/>
      <c r="F38" s="124">
        <v>31105006</v>
      </c>
      <c r="G38" s="125" t="s">
        <v>154</v>
      </c>
      <c r="H38" s="175"/>
      <c r="J38" s="140">
        <f t="shared" si="0"/>
        <v>-47068.17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11748.5</v>
      </c>
      <c r="E39" s="117"/>
      <c r="F39" s="124">
        <v>31105007</v>
      </c>
      <c r="G39" s="125" t="s">
        <v>156</v>
      </c>
      <c r="H39" s="175"/>
      <c r="J39" s="140">
        <f t="shared" si="0"/>
        <v>-11748.5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67476.67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-67476.67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262532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195055.33000000002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2023-01-17T06:36:03Z</dcterms:modified>
</cp:coreProperties>
</file>